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E9" i="1" l="1"/>
  <c r="I8" i="1"/>
  <c r="J8" i="1" s="1"/>
  <c r="K8" i="1" s="1"/>
  <c r="E8" i="1"/>
  <c r="E7" i="1"/>
  <c r="K6" i="1"/>
  <c r="J6" i="1"/>
  <c r="I6" i="1"/>
  <c r="E6" i="1"/>
  <c r="K5" i="1"/>
  <c r="J5" i="1"/>
  <c r="I5" i="1"/>
  <c r="E5" i="1"/>
  <c r="K4" i="1"/>
  <c r="J4" i="1"/>
  <c r="I4" i="1"/>
  <c r="E4" i="1"/>
  <c r="K3" i="1"/>
  <c r="J3" i="1"/>
  <c r="I3" i="1"/>
  <c r="E3" i="1"/>
  <c r="H13" i="1" l="1"/>
  <c r="K13" i="1" s="1"/>
  <c r="H12" i="1"/>
  <c r="K12" i="1" s="1"/>
  <c r="E10" i="1"/>
  <c r="E11" i="1" s="1"/>
  <c r="E16" i="1" s="1"/>
  <c r="K15" i="1" s="1"/>
  <c r="J12" i="1" l="1"/>
  <c r="I12" i="1"/>
  <c r="I13" i="1"/>
  <c r="J13" i="1"/>
  <c r="E15" i="1"/>
  <c r="J15" i="1" s="1"/>
  <c r="E14" i="1"/>
  <c r="I15" i="1" s="1"/>
  <c r="E13" i="1"/>
  <c r="H15" i="1" s="1"/>
</calcChain>
</file>

<file path=xl/sharedStrings.xml><?xml version="1.0" encoding="utf-8"?>
<sst xmlns="http://schemas.openxmlformats.org/spreadsheetml/2006/main" count="42" uniqueCount="41">
  <si>
    <t>Materials</t>
  </si>
  <si>
    <t>Inputs</t>
  </si>
  <si>
    <t># of lead educators</t>
  </si>
  <si>
    <t># of back-up educators</t>
  </si>
  <si>
    <t xml:space="preserve">teaching hours </t>
  </si>
  <si>
    <t>lead educator - prep /setup / cleanup</t>
  </si>
  <si>
    <t>backup educator(s) - prep /setup / cleanup</t>
  </si>
  <si>
    <t>material cost per kid</t>
  </si>
  <si>
    <t># of kids</t>
  </si>
  <si>
    <t># miles (one way)</t>
  </si>
  <si>
    <t>Cost</t>
  </si>
  <si>
    <t>Rates (per hour)</t>
  </si>
  <si>
    <t xml:space="preserve">Base Cost </t>
  </si>
  <si>
    <t>Base Cost + Overhead</t>
  </si>
  <si>
    <t>Notes</t>
  </si>
  <si>
    <t>Discount Cost</t>
  </si>
  <si>
    <t>Education Rate - Backup</t>
  </si>
  <si>
    <t>Standby Rate - Lead</t>
  </si>
  <si>
    <t>Standby Rate - Backup</t>
  </si>
  <si>
    <t>Reimbursement  per mile</t>
  </si>
  <si>
    <t>Educator cost - Lead</t>
  </si>
  <si>
    <t>Educator cost - Backup</t>
  </si>
  <si>
    <t>Overhead Rate</t>
  </si>
  <si>
    <t>Education Rate - Lead</t>
  </si>
  <si>
    <t>Total Cost Per Student Per Hour (of teaching time)</t>
  </si>
  <si>
    <t>Teaching Hours - Lead</t>
  </si>
  <si>
    <t>Teaching Hours - Backup</t>
  </si>
  <si>
    <t>Standby Hours - Lead</t>
  </si>
  <si>
    <t>Standby Hours - Backup</t>
  </si>
  <si>
    <t>driving (time in hours one way)</t>
  </si>
  <si>
    <t xml:space="preserve">Miles Reimbursement </t>
  </si>
  <si>
    <t>Driving Time - Lead &amp; Backup</t>
  </si>
  <si>
    <t>Per Educator Income</t>
  </si>
  <si>
    <t>Schedule</t>
  </si>
  <si>
    <t>40 kindergardeners - cheesemaking workshop at JCC on Hudson. Primary contact: Lisa Feinman</t>
  </si>
  <si>
    <t>Per Student Cost</t>
  </si>
  <si>
    <t xml:space="preserve">Standby rates include driving, setup and cleanup time. </t>
  </si>
  <si>
    <t>INPUTS</t>
  </si>
  <si>
    <t>COSTS</t>
  </si>
  <si>
    <t>RATES</t>
  </si>
  <si>
    <t xml:space="preserve">***Copy this form and re-name it to price and schedule your program! Then store it in the "Current Program Schedules" folder***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</si>
</sst>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44" fontId="0" fillId="5" borderId="2" xfId="1" applyFont="1" applyFill="1" applyBorder="1"/>
    <xf numFmtId="0" fontId="0" fillId="8" borderId="0" xfId="0" applyFill="1" applyBorder="1"/>
    <xf numFmtId="0" fontId="0" fillId="8" borderId="0" xfId="0" applyFont="1" applyFill="1" applyBorder="1"/>
    <xf numFmtId="0" fontId="0" fillId="0" borderId="0" xfId="0" applyBorder="1"/>
    <xf numFmtId="0" fontId="4" fillId="6" borderId="5" xfId="0" applyFont="1" applyFill="1" applyBorder="1"/>
    <xf numFmtId="44" fontId="4" fillId="6" borderId="6" xfId="1" applyFont="1" applyFill="1" applyBorder="1"/>
    <xf numFmtId="0" fontId="4" fillId="6" borderId="8" xfId="0" applyFont="1" applyFill="1" applyBorder="1"/>
    <xf numFmtId="44" fontId="4" fillId="6" borderId="9" xfId="1" applyFont="1" applyFill="1" applyBorder="1"/>
    <xf numFmtId="0" fontId="4" fillId="6" borderId="12" xfId="0" applyFont="1" applyFill="1" applyBorder="1"/>
    <xf numFmtId="44" fontId="4" fillId="6" borderId="11" xfId="1" applyFont="1" applyFill="1" applyBorder="1"/>
    <xf numFmtId="9" fontId="5" fillId="6" borderId="12" xfId="0" applyNumberFormat="1" applyFont="1" applyFill="1" applyBorder="1"/>
    <xf numFmtId="44" fontId="5" fillId="6" borderId="11" xfId="1" applyFont="1" applyFill="1" applyBorder="1"/>
    <xf numFmtId="9" fontId="4" fillId="6" borderId="5" xfId="0" applyNumberFormat="1" applyFont="1" applyFill="1" applyBorder="1"/>
    <xf numFmtId="9" fontId="4" fillId="6" borderId="8" xfId="0" applyNumberFormat="1" applyFont="1" applyFill="1" applyBorder="1"/>
    <xf numFmtId="9" fontId="4" fillId="6" borderId="12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44" fontId="0" fillId="7" borderId="7" xfId="1" applyFont="1" applyFill="1" applyBorder="1" applyAlignment="1">
      <alignment horizontal="center"/>
    </xf>
    <xf numFmtId="44" fontId="0" fillId="7" borderId="6" xfId="1" applyFont="1" applyFill="1" applyBorder="1" applyAlignment="1">
      <alignment horizontal="center"/>
    </xf>
    <xf numFmtId="44" fontId="0" fillId="7" borderId="2" xfId="1" applyFont="1" applyFill="1" applyBorder="1" applyAlignment="1">
      <alignment horizontal="center"/>
    </xf>
    <xf numFmtId="44" fontId="0" fillId="7" borderId="9" xfId="1" applyFont="1" applyFill="1" applyBorder="1" applyAlignment="1">
      <alignment horizontal="center"/>
    </xf>
    <xf numFmtId="44" fontId="0" fillId="7" borderId="10" xfId="1" applyFont="1" applyFill="1" applyBorder="1" applyAlignment="1">
      <alignment horizontal="center"/>
    </xf>
    <xf numFmtId="44" fontId="0" fillId="7" borderId="11" xfId="1" applyFont="1" applyFill="1" applyBorder="1" applyAlignment="1">
      <alignment horizontal="center"/>
    </xf>
    <xf numFmtId="9" fontId="0" fillId="7" borderId="7" xfId="2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 wrapText="1"/>
    </xf>
    <xf numFmtId="9" fontId="2" fillId="12" borderId="20" xfId="0" applyNumberFormat="1" applyFont="1" applyFill="1" applyBorder="1"/>
    <xf numFmtId="9" fontId="2" fillId="12" borderId="15" xfId="0" applyNumberFormat="1" applyFont="1" applyFill="1" applyBorder="1"/>
    <xf numFmtId="0" fontId="0" fillId="5" borderId="8" xfId="0" applyFill="1" applyBorder="1" applyAlignment="1">
      <alignment wrapText="1"/>
    </xf>
    <xf numFmtId="44" fontId="0" fillId="5" borderId="9" xfId="1" applyFont="1" applyFill="1" applyBorder="1"/>
    <xf numFmtId="0" fontId="0" fillId="5" borderId="12" xfId="0" applyFont="1" applyFill="1" applyBorder="1" applyAlignment="1">
      <alignment wrapText="1"/>
    </xf>
    <xf numFmtId="44" fontId="0" fillId="5" borderId="10" xfId="1" applyFont="1" applyFill="1" applyBorder="1"/>
    <xf numFmtId="44" fontId="0" fillId="5" borderId="11" xfId="1" applyFont="1" applyFill="1" applyBorder="1"/>
    <xf numFmtId="0" fontId="3" fillId="9" borderId="23" xfId="0" applyFont="1" applyFill="1" applyBorder="1" applyAlignment="1">
      <alignment horizontal="center" wrapText="1"/>
    </xf>
    <xf numFmtId="9" fontId="2" fillId="9" borderId="20" xfId="0" applyNumberFormat="1" applyFont="1" applyFill="1" applyBorder="1" applyAlignment="1">
      <alignment horizontal="center"/>
    </xf>
    <xf numFmtId="9" fontId="2" fillId="9" borderId="15" xfId="0" applyNumberFormat="1" applyFont="1" applyFill="1" applyBorder="1" applyAlignment="1">
      <alignment horizontal="center"/>
    </xf>
    <xf numFmtId="0" fontId="0" fillId="7" borderId="5" xfId="0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0" fillId="7" borderId="12" xfId="0" applyFill="1" applyBorder="1" applyAlignment="1">
      <alignment wrapText="1"/>
    </xf>
    <xf numFmtId="9" fontId="0" fillId="7" borderId="6" xfId="2" applyFont="1" applyFill="1" applyBorder="1" applyAlignment="1">
      <alignment horizontal="center"/>
    </xf>
    <xf numFmtId="0" fontId="3" fillId="12" borderId="16" xfId="0" applyFont="1" applyFill="1" applyBorder="1" applyAlignment="1">
      <alignment horizontal="center" wrapText="1"/>
    </xf>
    <xf numFmtId="44" fontId="0" fillId="12" borderId="0" xfId="1" applyFont="1" applyFill="1" applyBorder="1"/>
    <xf numFmtId="44" fontId="0" fillId="12" borderId="17" xfId="1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3" fillId="14" borderId="23" xfId="0" applyFont="1" applyFill="1" applyBorder="1" applyAlignment="1">
      <alignment horizontal="center"/>
    </xf>
    <xf numFmtId="0" fontId="0" fillId="14" borderId="28" xfId="0" applyFill="1" applyBorder="1"/>
    <xf numFmtId="0" fontId="0" fillId="14" borderId="24" xfId="0" applyFill="1" applyBorder="1"/>
    <xf numFmtId="0" fontId="6" fillId="15" borderId="23" xfId="0" applyFont="1" applyFill="1" applyBorder="1" applyAlignment="1">
      <alignment horizontal="center" wrapText="1"/>
    </xf>
    <xf numFmtId="0" fontId="6" fillId="15" borderId="24" xfId="0" applyFont="1" applyFill="1" applyBorder="1" applyAlignment="1">
      <alignment horizontal="center" wrapText="1"/>
    </xf>
    <xf numFmtId="0" fontId="6" fillId="9" borderId="23" xfId="0" applyFont="1" applyFill="1" applyBorder="1" applyAlignment="1">
      <alignment horizontal="center" wrapText="1"/>
    </xf>
    <xf numFmtId="0" fontId="6" fillId="9" borderId="28" xfId="0" applyFont="1" applyFill="1" applyBorder="1" applyAlignment="1">
      <alignment horizontal="center" wrapText="1"/>
    </xf>
    <xf numFmtId="0" fontId="6" fillId="9" borderId="24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3" fillId="15" borderId="23" xfId="0" applyFont="1" applyFill="1" applyBorder="1" applyAlignment="1">
      <alignment horizontal="center"/>
    </xf>
    <xf numFmtId="0" fontId="3" fillId="15" borderId="24" xfId="0" applyFont="1" applyFill="1" applyBorder="1" applyAlignment="1">
      <alignment horizontal="center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25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3" fillId="15" borderId="16" xfId="0" applyFont="1" applyFill="1" applyBorder="1" applyAlignment="1">
      <alignment horizontal="center"/>
    </xf>
    <xf numFmtId="0" fontId="3" fillId="15" borderId="17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  <xf numFmtId="0" fontId="6" fillId="11" borderId="23" xfId="0" applyFont="1" applyFill="1" applyBorder="1" applyAlignment="1">
      <alignment horizontal="center" wrapText="1"/>
    </xf>
    <xf numFmtId="0" fontId="6" fillId="11" borderId="24" xfId="0" applyFont="1" applyFill="1" applyBorder="1" applyAlignment="1">
      <alignment horizontal="center" wrapText="1"/>
    </xf>
    <xf numFmtId="0" fontId="3" fillId="11" borderId="16" xfId="0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left" vertical="top" wrapText="1"/>
    </xf>
    <xf numFmtId="0" fontId="4" fillId="10" borderId="15" xfId="0" applyFont="1" applyFill="1" applyBorder="1" applyAlignment="1">
      <alignment horizontal="left" vertical="top" wrapText="1"/>
    </xf>
    <xf numFmtId="0" fontId="4" fillId="10" borderId="16" xfId="0" applyFont="1" applyFill="1" applyBorder="1" applyAlignment="1">
      <alignment horizontal="left" vertical="top" wrapText="1"/>
    </xf>
    <xf numFmtId="0" fontId="4" fillId="10" borderId="17" xfId="0" applyFont="1" applyFill="1" applyBorder="1" applyAlignment="1">
      <alignment horizontal="left" vertical="top" wrapText="1"/>
    </xf>
    <xf numFmtId="0" fontId="4" fillId="10" borderId="18" xfId="0" applyFont="1" applyFill="1" applyBorder="1" applyAlignment="1">
      <alignment horizontal="left" vertical="top" wrapText="1"/>
    </xf>
    <xf numFmtId="0" fontId="4" fillId="10" borderId="19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5" zoomScaleNormal="85" workbookViewId="0">
      <selection activeCell="M7" sqref="M7"/>
    </sheetView>
  </sheetViews>
  <sheetFormatPr defaultRowHeight="15" x14ac:dyDescent="0.25"/>
  <cols>
    <col min="1" max="1" width="12" customWidth="1"/>
    <col min="2" max="2" width="49.5703125" customWidth="1"/>
    <col min="3" max="3" width="10.5703125" customWidth="1"/>
    <col min="4" max="4" width="29.28515625" customWidth="1"/>
    <col min="5" max="5" width="13.42578125" customWidth="1"/>
    <col min="7" max="7" width="46.85546875" customWidth="1"/>
    <col min="10" max="10" width="9" bestFit="1" customWidth="1"/>
  </cols>
  <sheetData>
    <row r="1" spans="1:11" ht="34.5" thickBot="1" x14ac:dyDescent="0.55000000000000004">
      <c r="A1" s="78" t="s">
        <v>37</v>
      </c>
      <c r="B1" s="79"/>
      <c r="C1" s="53"/>
      <c r="D1" s="58" t="s">
        <v>38</v>
      </c>
      <c r="E1" s="59"/>
      <c r="F1" s="54"/>
      <c r="G1" s="60" t="s">
        <v>39</v>
      </c>
      <c r="H1" s="61"/>
      <c r="I1" s="61"/>
      <c r="J1" s="61"/>
      <c r="K1" s="62"/>
    </row>
    <row r="2" spans="1:11" ht="24" thickBot="1" x14ac:dyDescent="0.4">
      <c r="A2" s="80" t="s">
        <v>14</v>
      </c>
      <c r="B2" s="81"/>
      <c r="C2" s="2"/>
      <c r="D2" s="66" t="s">
        <v>10</v>
      </c>
      <c r="E2" s="67"/>
      <c r="G2" s="39" t="s">
        <v>11</v>
      </c>
      <c r="H2" s="40">
        <v>0</v>
      </c>
      <c r="I2" s="40">
        <v>0.1</v>
      </c>
      <c r="J2" s="40">
        <v>0.2</v>
      </c>
      <c r="K2" s="41">
        <v>0.3</v>
      </c>
    </row>
    <row r="3" spans="1:11" ht="15.75" x14ac:dyDescent="0.25">
      <c r="A3" s="82" t="s">
        <v>34</v>
      </c>
      <c r="B3" s="83"/>
      <c r="C3" s="4"/>
      <c r="D3" s="5" t="s">
        <v>25</v>
      </c>
      <c r="E3" s="6">
        <f>A19*H3*A21</f>
        <v>120</v>
      </c>
      <c r="G3" s="42" t="s">
        <v>23</v>
      </c>
      <c r="H3" s="24">
        <v>60</v>
      </c>
      <c r="I3" s="24">
        <f>H3*0.9</f>
        <v>54</v>
      </c>
      <c r="J3" s="24">
        <f>H3*0.8</f>
        <v>48</v>
      </c>
      <c r="K3" s="25">
        <f>H3*0.7</f>
        <v>42</v>
      </c>
    </row>
    <row r="4" spans="1:11" ht="21" customHeight="1" x14ac:dyDescent="0.25">
      <c r="A4" s="84"/>
      <c r="B4" s="85"/>
      <c r="C4" s="2"/>
      <c r="D4" s="7" t="s">
        <v>26</v>
      </c>
      <c r="E4" s="8">
        <f>A20*H4*A21</f>
        <v>100</v>
      </c>
      <c r="G4" s="43" t="s">
        <v>16</v>
      </c>
      <c r="H4" s="26">
        <v>25</v>
      </c>
      <c r="I4" s="26">
        <f>H4*0.9</f>
        <v>22.5</v>
      </c>
      <c r="J4" s="26">
        <f>H4*0.8</f>
        <v>20</v>
      </c>
      <c r="K4" s="27">
        <f>H4*0.7</f>
        <v>17.5</v>
      </c>
    </row>
    <row r="5" spans="1:11" ht="15.75" x14ac:dyDescent="0.25">
      <c r="A5" s="84"/>
      <c r="B5" s="85"/>
      <c r="C5" s="2"/>
      <c r="D5" s="7" t="s">
        <v>27</v>
      </c>
      <c r="E5" s="8">
        <f>A19*A22*H5</f>
        <v>80</v>
      </c>
      <c r="G5" s="43" t="s">
        <v>17</v>
      </c>
      <c r="H5" s="26">
        <v>40</v>
      </c>
      <c r="I5" s="26">
        <f>H5*0.9</f>
        <v>36</v>
      </c>
      <c r="J5" s="26">
        <f>H5*0.8</f>
        <v>32</v>
      </c>
      <c r="K5" s="27">
        <f>H5*0.7</f>
        <v>28</v>
      </c>
    </row>
    <row r="6" spans="1:11" ht="16.5" thickBot="1" x14ac:dyDescent="0.3">
      <c r="A6" s="84"/>
      <c r="B6" s="85"/>
      <c r="C6" s="2"/>
      <c r="D6" s="7" t="s">
        <v>28</v>
      </c>
      <c r="E6" s="8">
        <f>A20*A23*H6</f>
        <v>200</v>
      </c>
      <c r="G6" s="44" t="s">
        <v>18</v>
      </c>
      <c r="H6" s="28">
        <v>25</v>
      </c>
      <c r="I6" s="28">
        <f>H6*0.9</f>
        <v>22.5</v>
      </c>
      <c r="J6" s="28">
        <f>H6*0.8</f>
        <v>20</v>
      </c>
      <c r="K6" s="29">
        <f>H6*0.7</f>
        <v>17.5</v>
      </c>
    </row>
    <row r="7" spans="1:11" ht="15" customHeight="1" x14ac:dyDescent="0.25">
      <c r="A7" s="84"/>
      <c r="B7" s="85"/>
      <c r="C7" s="2"/>
      <c r="D7" s="7" t="s">
        <v>31</v>
      </c>
      <c r="E7" s="8">
        <f>A19*A27*H5+A20*A27*H6</f>
        <v>90</v>
      </c>
      <c r="G7" s="42" t="s">
        <v>22</v>
      </c>
      <c r="H7" s="30">
        <v>0.5</v>
      </c>
      <c r="I7" s="30">
        <v>0.5</v>
      </c>
      <c r="J7" s="30">
        <v>0.5</v>
      </c>
      <c r="K7" s="45">
        <v>0.5</v>
      </c>
    </row>
    <row r="8" spans="1:11" ht="15" customHeight="1" thickBot="1" x14ac:dyDescent="0.3">
      <c r="A8" s="84"/>
      <c r="B8" s="85"/>
      <c r="C8" s="2"/>
      <c r="D8" s="7" t="s">
        <v>30</v>
      </c>
      <c r="E8" s="8">
        <f>A26*2*H8</f>
        <v>25</v>
      </c>
      <c r="G8" s="44" t="s">
        <v>19</v>
      </c>
      <c r="H8" s="28">
        <v>0.5</v>
      </c>
      <c r="I8" s="28">
        <f>H8</f>
        <v>0.5</v>
      </c>
      <c r="J8" s="28">
        <f t="shared" ref="J8:K8" si="0">I8</f>
        <v>0.5</v>
      </c>
      <c r="K8" s="29">
        <f t="shared" si="0"/>
        <v>0.5</v>
      </c>
    </row>
    <row r="9" spans="1:11" ht="15" customHeight="1" thickBot="1" x14ac:dyDescent="0.3">
      <c r="A9" s="86"/>
      <c r="B9" s="87"/>
      <c r="C9" s="2"/>
      <c r="D9" s="9" t="s">
        <v>0</v>
      </c>
      <c r="E9" s="10">
        <f>A24*A25</f>
        <v>100</v>
      </c>
    </row>
    <row r="10" spans="1:11" ht="24" thickBot="1" x14ac:dyDescent="0.4">
      <c r="A10" s="80" t="s">
        <v>33</v>
      </c>
      <c r="B10" s="81"/>
      <c r="C10" s="2"/>
      <c r="D10" s="5" t="s">
        <v>12</v>
      </c>
      <c r="E10" s="6">
        <f>SUM(E3:E9)</f>
        <v>715</v>
      </c>
    </row>
    <row r="11" spans="1:11" ht="24" thickBot="1" x14ac:dyDescent="0.4">
      <c r="A11" s="49"/>
      <c r="B11" s="52"/>
      <c r="C11" s="2"/>
      <c r="D11" s="11" t="s">
        <v>13</v>
      </c>
      <c r="E11" s="12">
        <f>E10*(1+H7)</f>
        <v>1072.5</v>
      </c>
      <c r="G11" s="31" t="s">
        <v>32</v>
      </c>
      <c r="H11" s="32">
        <v>0</v>
      </c>
      <c r="I11" s="32">
        <v>0.1</v>
      </c>
      <c r="J11" s="32">
        <v>0.2</v>
      </c>
      <c r="K11" s="33">
        <v>0.3</v>
      </c>
    </row>
    <row r="12" spans="1:11" ht="24" thickBot="1" x14ac:dyDescent="0.4">
      <c r="A12" s="50"/>
      <c r="B12" s="16"/>
      <c r="C12" s="2"/>
      <c r="D12" s="74" t="s">
        <v>15</v>
      </c>
      <c r="E12" s="75"/>
      <c r="G12" s="34" t="s">
        <v>20</v>
      </c>
      <c r="H12" s="1">
        <f>(E3+E5+A27*2*H5)/A19</f>
        <v>280</v>
      </c>
      <c r="I12" s="1">
        <f>H12*0.9</f>
        <v>252</v>
      </c>
      <c r="J12" s="1">
        <f>H12*0.8</f>
        <v>224</v>
      </c>
      <c r="K12" s="35">
        <f>H12*0.7</f>
        <v>196</v>
      </c>
    </row>
    <row r="13" spans="1:11" ht="15.75" x14ac:dyDescent="0.25">
      <c r="A13" s="50"/>
      <c r="B13" s="16"/>
      <c r="C13" s="2"/>
      <c r="D13" s="13">
        <v>0</v>
      </c>
      <c r="E13" s="6">
        <f>$E$11*(1-D13)</f>
        <v>1072.5</v>
      </c>
      <c r="G13" s="34" t="s">
        <v>21</v>
      </c>
      <c r="H13" s="1">
        <f>(E4+E6+A27*2*H6)/A20</f>
        <v>175</v>
      </c>
      <c r="I13" s="1">
        <f>H13*0.9</f>
        <v>157.5</v>
      </c>
      <c r="J13" s="1">
        <f>H13*0.8</f>
        <v>140</v>
      </c>
      <c r="K13" s="35">
        <f>H13*0.7</f>
        <v>122.49999999999999</v>
      </c>
    </row>
    <row r="14" spans="1:11" ht="23.25" x14ac:dyDescent="0.35">
      <c r="A14" s="50"/>
      <c r="B14" s="16"/>
      <c r="C14" s="2"/>
      <c r="D14" s="14">
        <v>0.1</v>
      </c>
      <c r="E14" s="8">
        <f>$E$11*(1-D14)</f>
        <v>965.25</v>
      </c>
      <c r="G14" s="46" t="s">
        <v>35</v>
      </c>
      <c r="H14" s="47"/>
      <c r="I14" s="47"/>
      <c r="J14" s="47"/>
      <c r="K14" s="48"/>
    </row>
    <row r="15" spans="1:11" ht="16.5" thickBot="1" x14ac:dyDescent="0.3">
      <c r="A15" s="50"/>
      <c r="B15" s="16"/>
      <c r="C15" s="2"/>
      <c r="D15" s="14">
        <v>0.2</v>
      </c>
      <c r="E15" s="8">
        <f>$E$11*(1-D15)</f>
        <v>858</v>
      </c>
      <c r="G15" s="36" t="s">
        <v>24</v>
      </c>
      <c r="H15" s="37">
        <f>E13/A25/A21</f>
        <v>10.725</v>
      </c>
      <c r="I15" s="37">
        <f>E14/A25/A21</f>
        <v>9.6524999999999999</v>
      </c>
      <c r="J15" s="37">
        <f>E15/A25/A21</f>
        <v>8.58</v>
      </c>
      <c r="K15" s="38">
        <f>E16/A25/A21</f>
        <v>7.5075000000000003</v>
      </c>
    </row>
    <row r="16" spans="1:11" ht="16.5" thickBot="1" x14ac:dyDescent="0.3">
      <c r="A16" s="50"/>
      <c r="B16" s="16"/>
      <c r="C16" s="2"/>
      <c r="D16" s="15">
        <v>0.3</v>
      </c>
      <c r="E16" s="10">
        <f>$E$11*(1-D16)</f>
        <v>750.75</v>
      </c>
    </row>
    <row r="17" spans="1:11" ht="16.5" thickBot="1" x14ac:dyDescent="0.3">
      <c r="A17" s="51"/>
      <c r="B17" s="17"/>
      <c r="C17" s="2"/>
    </row>
    <row r="18" spans="1:11" ht="24" thickBot="1" x14ac:dyDescent="0.4">
      <c r="A18" s="76" t="s">
        <v>1</v>
      </c>
      <c r="B18" s="77"/>
      <c r="C18" s="2"/>
      <c r="G18" s="55" t="s">
        <v>14</v>
      </c>
      <c r="H18" s="56"/>
      <c r="I18" s="56"/>
      <c r="J18" s="56"/>
      <c r="K18" s="57"/>
    </row>
    <row r="19" spans="1:11" ht="30.75" customHeight="1" x14ac:dyDescent="0.25">
      <c r="A19" s="18">
        <v>1</v>
      </c>
      <c r="B19" s="21" t="s">
        <v>2</v>
      </c>
      <c r="C19" s="2"/>
      <c r="G19" s="71" t="s">
        <v>40</v>
      </c>
      <c r="H19" s="72"/>
      <c r="I19" s="72"/>
      <c r="J19" s="72"/>
      <c r="K19" s="73"/>
    </row>
    <row r="20" spans="1:11" ht="15.75" x14ac:dyDescent="0.25">
      <c r="A20" s="19">
        <v>2</v>
      </c>
      <c r="B20" s="22" t="s">
        <v>3</v>
      </c>
      <c r="C20" s="3"/>
      <c r="G20" s="63" t="s">
        <v>36</v>
      </c>
      <c r="H20" s="64"/>
      <c r="I20" s="64"/>
      <c r="J20" s="64"/>
      <c r="K20" s="65"/>
    </row>
    <row r="21" spans="1:11" ht="15.75" x14ac:dyDescent="0.25">
      <c r="A21" s="19">
        <v>2</v>
      </c>
      <c r="B21" s="22" t="s">
        <v>4</v>
      </c>
      <c r="C21" s="3"/>
      <c r="G21" s="63"/>
      <c r="H21" s="64"/>
      <c r="I21" s="64"/>
      <c r="J21" s="64"/>
      <c r="K21" s="65"/>
    </row>
    <row r="22" spans="1:11" ht="15.75" x14ac:dyDescent="0.25">
      <c r="A22" s="19">
        <v>2</v>
      </c>
      <c r="B22" s="22" t="s">
        <v>5</v>
      </c>
      <c r="C22" s="3"/>
      <c r="G22" s="63"/>
      <c r="H22" s="64"/>
      <c r="I22" s="64"/>
      <c r="J22" s="64"/>
      <c r="K22" s="65"/>
    </row>
    <row r="23" spans="1:11" ht="15.75" x14ac:dyDescent="0.25">
      <c r="A23" s="19">
        <v>4</v>
      </c>
      <c r="B23" s="22" t="s">
        <v>6</v>
      </c>
      <c r="C23" s="3"/>
      <c r="E23">
        <f>2200/150/2</f>
        <v>7.333333333333333</v>
      </c>
      <c r="G23" s="63"/>
      <c r="H23" s="64"/>
      <c r="I23" s="64"/>
      <c r="J23" s="64"/>
      <c r="K23" s="65"/>
    </row>
    <row r="24" spans="1:11" ht="15.75" x14ac:dyDescent="0.25">
      <c r="A24" s="19">
        <v>2</v>
      </c>
      <c r="B24" s="22" t="s">
        <v>7</v>
      </c>
      <c r="C24" s="3"/>
      <c r="G24" s="63"/>
      <c r="H24" s="64"/>
      <c r="I24" s="64"/>
      <c r="J24" s="64"/>
      <c r="K24" s="65"/>
    </row>
    <row r="25" spans="1:11" ht="16.5" thickBot="1" x14ac:dyDescent="0.3">
      <c r="A25" s="19">
        <v>50</v>
      </c>
      <c r="B25" s="22" t="s">
        <v>8</v>
      </c>
      <c r="C25" s="3"/>
      <c r="G25" s="68"/>
      <c r="H25" s="69"/>
      <c r="I25" s="69"/>
      <c r="J25" s="69"/>
      <c r="K25" s="70"/>
    </row>
    <row r="26" spans="1:11" ht="15.75" x14ac:dyDescent="0.25">
      <c r="A26" s="19">
        <v>25</v>
      </c>
      <c r="B26" s="22" t="s">
        <v>9</v>
      </c>
      <c r="C26" s="3"/>
    </row>
    <row r="27" spans="1:11" ht="16.5" thickBot="1" x14ac:dyDescent="0.3">
      <c r="A27" s="20">
        <v>1</v>
      </c>
      <c r="B27" s="23" t="s">
        <v>29</v>
      </c>
      <c r="C27" s="3"/>
    </row>
    <row r="28" spans="1:11" x14ac:dyDescent="0.25">
      <c r="C28" s="3"/>
    </row>
  </sheetData>
  <mergeCells count="16">
    <mergeCell ref="A18:B18"/>
    <mergeCell ref="A1:B1"/>
    <mergeCell ref="A10:B10"/>
    <mergeCell ref="A2:B2"/>
    <mergeCell ref="A3:B9"/>
    <mergeCell ref="G23:K23"/>
    <mergeCell ref="G24:K24"/>
    <mergeCell ref="G25:K25"/>
    <mergeCell ref="G19:K19"/>
    <mergeCell ref="D12:E12"/>
    <mergeCell ref="D1:E1"/>
    <mergeCell ref="G1:K1"/>
    <mergeCell ref="G21:K21"/>
    <mergeCell ref="G20:K20"/>
    <mergeCell ref="G22:K22"/>
    <mergeCell ref="D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Nili</dc:creator>
  <cp:lastModifiedBy>Windows User</cp:lastModifiedBy>
  <dcterms:created xsi:type="dcterms:W3CDTF">2015-05-11T15:46:00Z</dcterms:created>
  <dcterms:modified xsi:type="dcterms:W3CDTF">2015-11-05T16:19:38Z</dcterms:modified>
</cp:coreProperties>
</file>